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5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E34" i="1"/>
  <c r="C34" i="1"/>
  <c r="AH34" i="1" l="1"/>
  <c r="AG34" i="1"/>
  <c r="E31" i="1"/>
  <c r="D31" i="1" s="1"/>
  <c r="C31" i="1" s="1"/>
  <c r="B31" i="1" s="1"/>
  <c r="F31" i="1"/>
  <c r="G31" i="1"/>
  <c r="Q19" i="1" l="1"/>
  <c r="T22" i="1"/>
  <c r="AB30" i="1"/>
  <c r="AF34" i="1" l="1"/>
  <c r="AE34" i="1"/>
  <c r="AD34" i="1"/>
  <c r="AC34" i="1"/>
  <c r="AA34" i="1"/>
  <c r="Z34" i="1"/>
  <c r="Y34" i="1"/>
  <c r="X34" i="1"/>
  <c r="W34" i="1"/>
  <c r="V34" i="1"/>
  <c r="U34" i="1"/>
  <c r="S34" i="1"/>
  <c r="R34" i="1"/>
  <c r="P34" i="1"/>
  <c r="O34" i="1"/>
  <c r="N34" i="1"/>
  <c r="M34" i="1"/>
  <c r="L34" i="1"/>
  <c r="K34" i="1"/>
  <c r="J34" i="1"/>
  <c r="I34" i="1"/>
  <c r="AB34" i="1"/>
  <c r="E30" i="1"/>
  <c r="G29" i="1"/>
  <c r="F29" i="1" s="1"/>
  <c r="D29" i="1" s="1"/>
  <c r="C29" i="1" s="1"/>
  <c r="E29" i="1"/>
  <c r="G28" i="1"/>
  <c r="F28" i="1" s="1"/>
  <c r="D28" i="1" s="1"/>
  <c r="C28" i="1" s="1"/>
  <c r="E28" i="1"/>
  <c r="G27" i="1"/>
  <c r="F27" i="1" s="1"/>
  <c r="E27" i="1"/>
  <c r="G26" i="1"/>
  <c r="F26" i="1" s="1"/>
  <c r="D26" i="1" s="1"/>
  <c r="C26" i="1" s="1"/>
  <c r="E26" i="1"/>
  <c r="G25" i="1"/>
  <c r="F25" i="1" s="1"/>
  <c r="D25" i="1" s="1"/>
  <c r="C25" i="1" s="1"/>
  <c r="E25" i="1"/>
  <c r="G24" i="1"/>
  <c r="F24" i="1" s="1"/>
  <c r="D24" i="1" s="1"/>
  <c r="C24" i="1" s="1"/>
  <c r="E24" i="1"/>
  <c r="G23" i="1"/>
  <c r="F23" i="1" s="1"/>
  <c r="E23" i="1"/>
  <c r="T34" i="1"/>
  <c r="E22" i="1"/>
  <c r="G21" i="1"/>
  <c r="F21" i="1" s="1"/>
  <c r="D21" i="1" s="1"/>
  <c r="C21" i="1" s="1"/>
  <c r="E21" i="1"/>
  <c r="G20" i="1"/>
  <c r="F20" i="1" s="1"/>
  <c r="E20" i="1"/>
  <c r="G19" i="1"/>
  <c r="E19" i="1"/>
  <c r="G18" i="1"/>
  <c r="F18" i="1" s="1"/>
  <c r="D18" i="1" s="1"/>
  <c r="C18" i="1" s="1"/>
  <c r="E18" i="1"/>
  <c r="G17" i="1"/>
  <c r="F17" i="1"/>
  <c r="D17" i="1" s="1"/>
  <c r="C17" i="1" s="1"/>
  <c r="E17" i="1"/>
  <c r="G16" i="1"/>
  <c r="F16" i="1" s="1"/>
  <c r="D16" i="1" s="1"/>
  <c r="C16" i="1" s="1"/>
  <c r="E16" i="1"/>
  <c r="G15" i="1"/>
  <c r="F15" i="1" s="1"/>
  <c r="D15" i="1" s="1"/>
  <c r="C15" i="1" s="1"/>
  <c r="E15" i="1"/>
  <c r="G14" i="1"/>
  <c r="F14" i="1" s="1"/>
  <c r="E14" i="1"/>
  <c r="G13" i="1"/>
  <c r="F13" i="1" s="1"/>
  <c r="D13" i="1" s="1"/>
  <c r="C13" i="1" s="1"/>
  <c r="E13" i="1"/>
  <c r="G12" i="1"/>
  <c r="F12" i="1" s="1"/>
  <c r="D12" i="1" s="1"/>
  <c r="C12" i="1" s="1"/>
  <c r="E12" i="1"/>
  <c r="G11" i="1"/>
  <c r="F11" i="1" s="1"/>
  <c r="D11" i="1" s="1"/>
  <c r="C11" i="1" s="1"/>
  <c r="E11" i="1"/>
  <c r="F10" i="1"/>
  <c r="D10" i="1" s="1"/>
  <c r="C10" i="1" s="1"/>
  <c r="E10" i="1"/>
  <c r="F9" i="1"/>
  <c r="D9" i="1" s="1"/>
  <c r="C9" i="1" s="1"/>
  <c r="E9" i="1"/>
  <c r="F8" i="1"/>
  <c r="D8" i="1" s="1"/>
  <c r="C8" i="1" s="1"/>
  <c r="E8" i="1"/>
  <c r="F7" i="1"/>
  <c r="D7" i="1" s="1"/>
  <c r="E7" i="1"/>
  <c r="D3" i="1"/>
  <c r="D14" i="1" l="1"/>
  <c r="C14" i="1" s="1"/>
  <c r="F19" i="1"/>
  <c r="D19" i="1" s="1"/>
  <c r="C19" i="1" s="1"/>
  <c r="D20" i="1"/>
  <c r="C20" i="1" s="1"/>
  <c r="D23" i="1"/>
  <c r="C23" i="1" s="1"/>
  <c r="Q34" i="1"/>
  <c r="G22" i="1"/>
  <c r="F22" i="1" s="1"/>
  <c r="D22" i="1" s="1"/>
  <c r="C22" i="1" s="1"/>
  <c r="D27" i="1"/>
  <c r="C27" i="1" s="1"/>
  <c r="G30" i="1"/>
  <c r="F30" i="1" s="1"/>
  <c r="D30" i="1" s="1"/>
  <c r="C30" i="1" s="1"/>
  <c r="C7" i="1"/>
  <c r="D33" i="1" l="1"/>
  <c r="C33" i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</calcChain>
</file>

<file path=xl/sharedStrings.xml><?xml version="1.0" encoding="utf-8"?>
<sst xmlns="http://schemas.openxmlformats.org/spreadsheetml/2006/main" count="15" uniqueCount="15">
  <si>
    <t xml:space="preserve">Individual Investment Value = </t>
  </si>
  <si>
    <t xml:space="preserve">Max Open Portfolios = </t>
  </si>
  <si>
    <t xml:space="preserve">Max Investment Risk = </t>
  </si>
  <si>
    <t>Portfolios</t>
  </si>
  <si>
    <t>Dates (close EOD)</t>
  </si>
  <si>
    <t>Cumulative Return</t>
  </si>
  <si>
    <t>Weekly Return</t>
  </si>
  <si>
    <t>Equity PNL</t>
  </si>
  <si>
    <t>Risk Free (Cash) Benchmark</t>
  </si>
  <si>
    <t>Total Portfolio Value</t>
  </si>
  <si>
    <t>Cash Liquidation</t>
  </si>
  <si>
    <t>Cumulative Sum</t>
  </si>
  <si>
    <t>Total</t>
  </si>
  <si>
    <t>Average</t>
  </si>
  <si>
    <t>Individual Non Overlapping Portfolio Returns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</si>
</sst>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mingoCode"/>
      <family val="3"/>
    </font>
    <font>
      <sz val="11"/>
      <color theme="1"/>
      <name val="CamingoCode"/>
      <family val="3"/>
    </font>
    <font>
      <i/>
      <sz val="8"/>
      <color theme="1"/>
      <name val="CamingoCode"/>
      <family val="3"/>
    </font>
    <font>
      <b/>
      <i/>
      <sz val="11"/>
      <color theme="1"/>
      <name val="CamingoCode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44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4" fontId="3" fillId="0" borderId="0" xfId="0" applyNumberFormat="1" applyFont="1"/>
    <xf numFmtId="14" fontId="3" fillId="0" borderId="0" xfId="0" applyNumberFormat="1" applyFont="1"/>
    <xf numFmtId="10" fontId="3" fillId="0" borderId="0" xfId="2" applyNumberFormat="1" applyFont="1" applyAlignment="1">
      <alignment horizontal="center"/>
    </xf>
    <xf numFmtId="8" fontId="3" fillId="0" borderId="0" xfId="0" applyNumberFormat="1" applyFont="1" applyAlignment="1">
      <alignment horizontal="center"/>
    </xf>
    <xf numFmtId="14" fontId="3" fillId="2" borderId="0" xfId="0" applyNumberFormat="1" applyFont="1" applyFill="1"/>
    <xf numFmtId="44" fontId="3" fillId="0" borderId="2" xfId="0" applyNumberFormat="1" applyFont="1" applyBorder="1"/>
    <xf numFmtId="44" fontId="3" fillId="0" borderId="0" xfId="0" applyNumberFormat="1" applyFont="1" applyBorder="1"/>
    <xf numFmtId="0" fontId="2" fillId="0" borderId="3" xfId="0" applyFont="1" applyBorder="1"/>
    <xf numFmtId="10" fontId="3" fillId="0" borderId="3" xfId="2" applyNumberFormat="1" applyFont="1" applyBorder="1" applyAlignment="1">
      <alignment horizontal="center"/>
    </xf>
    <xf numFmtId="44" fontId="2" fillId="0" borderId="3" xfId="0" applyNumberFormat="1" applyFont="1" applyBorder="1"/>
    <xf numFmtId="44" fontId="3" fillId="0" borderId="3" xfId="0" applyNumberFormat="1" applyFont="1" applyBorder="1"/>
    <xf numFmtId="0" fontId="3" fillId="0" borderId="3" xfId="0" applyFont="1" applyBorder="1"/>
    <xf numFmtId="14" fontId="3" fillId="0" borderId="3" xfId="0" applyNumberFormat="1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0" fontId="2" fillId="0" borderId="0" xfId="0" applyNumberFormat="1" applyFont="1" applyAlignment="1">
      <alignment horizontal="center" vertical="center"/>
    </xf>
    <xf numFmtId="44" fontId="2" fillId="0" borderId="0" xfId="1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10" fontId="5" fillId="0" borderId="0" xfId="0" applyNumberFormat="1" applyFont="1" applyAlignment="1">
      <alignment horizontal="center" vertical="center" wrapText="1"/>
    </xf>
    <xf numFmtId="44" fontId="3" fillId="0" borderId="0" xfId="0" applyNumberFormat="1" applyFont="1" applyAlignment="1">
      <alignment vertical="center"/>
    </xf>
    <xf numFmtId="0" fontId="3" fillId="0" borderId="0" xfId="0" applyFont="1" applyFill="1"/>
    <xf numFmtId="0" fontId="2" fillId="0" borderId="0" xfId="0" applyFont="1" applyFill="1" applyAlignment="1">
      <alignment horizontal="center" vertical="center" wrapText="1"/>
    </xf>
    <xf numFmtId="44" fontId="3" fillId="0" borderId="0" xfId="0" applyNumberFormat="1" applyFont="1" applyFill="1"/>
    <xf numFmtId="44" fontId="3" fillId="0" borderId="2" xfId="0" applyNumberFormat="1" applyFont="1" applyFill="1" applyBorder="1"/>
    <xf numFmtId="44" fontId="3" fillId="0" borderId="3" xfId="0" applyNumberFormat="1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0" fontId="2" fillId="0" borderId="0" xfId="2" applyNumberFormat="1" applyFont="1" applyAlignment="1">
      <alignment horizontal="center" vertical="center"/>
    </xf>
    <xf numFmtId="10" fontId="2" fillId="0" borderId="3" xfId="2" applyNumberFormat="1" applyFont="1" applyBorder="1" applyAlignment="1">
      <alignment horizontal="center" vertical="center"/>
    </xf>
    <xf numFmtId="44" fontId="2" fillId="0" borderId="3" xfId="0" applyNumberFormat="1" applyFont="1" applyBorder="1" applyAlignment="1">
      <alignment vertical="center"/>
    </xf>
    <xf numFmtId="8" fontId="2" fillId="0" borderId="0" xfId="1" applyNumberFormat="1" applyFont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1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theme="9" tint="-0.24994659260841701"/>
      </font>
    </dxf>
    <dxf>
      <font>
        <color rgb="FF9C0006"/>
      </font>
    </dxf>
    <dxf>
      <font>
        <b/>
        <i val="0"/>
        <color rgb="FFC00000"/>
      </font>
    </dxf>
    <dxf>
      <font>
        <b/>
        <i val="0"/>
        <strike val="0"/>
        <color rgb="FFC00000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theme="9" tint="-0.24994659260841701"/>
      </font>
    </dxf>
    <dxf>
      <font>
        <color rgb="FF9C0006"/>
      </font>
    </dxf>
    <dxf>
      <font>
        <b/>
        <i val="0"/>
        <color rgb="FFC00000"/>
      </font>
    </dxf>
    <dxf>
      <font>
        <b/>
        <i val="0"/>
        <strike val="0"/>
        <color rgb="FFC0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74"/>
  <sheetViews>
    <sheetView showGridLines="0" tabSelected="1" zoomScaleNormal="100" workbookViewId="0">
      <pane xSplit="8" ySplit="5" topLeftCell="I12" activePane="bottomRight" state="frozen"/>
      <selection pane="topRight" activeCell="I1" sqref="I1"/>
      <selection pane="bottomLeft" activeCell="A6" sqref="A6"/>
      <selection pane="bottomRight" activeCell="E23" sqref="E23"/>
    </sheetView>
  </sheetViews>
  <sheetFormatPr defaultRowHeight="16.5" x14ac:dyDescent="0.3"/>
  <cols>
    <col min="1" max="1" width="12.85546875" style="2" bestFit="1" customWidth="1"/>
    <col min="2" max="3" width="12.85546875" style="2" customWidth="1"/>
    <col min="4" max="6" width="18.42578125" style="2" bestFit="1" customWidth="1"/>
    <col min="7" max="7" width="18.42578125" style="2" customWidth="1"/>
    <col min="8" max="8" width="16.28515625" style="2" bestFit="1" customWidth="1"/>
    <col min="9" max="9" width="20.85546875" style="2" bestFit="1" customWidth="1"/>
    <col min="10" max="14" width="18.42578125" style="2" bestFit="1" customWidth="1"/>
    <col min="15" max="15" width="18.42578125" style="25" bestFit="1" customWidth="1"/>
    <col min="16" max="30" width="18.42578125" style="2" bestFit="1" customWidth="1"/>
    <col min="31" max="31" width="16" style="2" bestFit="1" customWidth="1"/>
    <col min="32" max="32" width="18.42578125" style="2" bestFit="1" customWidth="1"/>
    <col min="33" max="33" width="16" style="2" bestFit="1" customWidth="1"/>
    <col min="34" max="16384" width="9.140625" style="2"/>
  </cols>
  <sheetData>
    <row r="1" spans="1:61" x14ac:dyDescent="0.3">
      <c r="A1" s="36" t="s">
        <v>0</v>
      </c>
      <c r="B1" s="36"/>
      <c r="C1" s="36"/>
      <c r="D1" s="1">
        <v>1000000</v>
      </c>
    </row>
    <row r="2" spans="1:61" x14ac:dyDescent="0.3">
      <c r="A2" s="36" t="s">
        <v>1</v>
      </c>
      <c r="B2" s="36"/>
      <c r="C2" s="36"/>
      <c r="D2" s="3">
        <v>4</v>
      </c>
    </row>
    <row r="3" spans="1:61" x14ac:dyDescent="0.3">
      <c r="A3" s="36" t="s">
        <v>2</v>
      </c>
      <c r="B3" s="36"/>
      <c r="C3" s="36"/>
      <c r="D3" s="1">
        <f>D2*D1</f>
        <v>4000000</v>
      </c>
    </row>
    <row r="4" spans="1:61" x14ac:dyDescent="0.3">
      <c r="I4" s="4" t="s">
        <v>3</v>
      </c>
      <c r="N4" s="5"/>
    </row>
    <row r="5" spans="1:61" s="4" customFormat="1" ht="50.25" thickBot="1" x14ac:dyDescent="0.3">
      <c r="A5" s="30" t="s">
        <v>4</v>
      </c>
      <c r="B5" s="30" t="s">
        <v>5</v>
      </c>
      <c r="C5" s="30" t="s">
        <v>6</v>
      </c>
      <c r="D5" s="30" t="s">
        <v>7</v>
      </c>
      <c r="E5" s="30" t="s">
        <v>8</v>
      </c>
      <c r="F5" s="30" t="s">
        <v>9</v>
      </c>
      <c r="G5" s="30" t="s">
        <v>10</v>
      </c>
      <c r="H5" s="30"/>
      <c r="I5" s="30">
        <v>1</v>
      </c>
      <c r="J5" s="30">
        <v>2</v>
      </c>
      <c r="K5" s="30">
        <v>3</v>
      </c>
      <c r="L5" s="30">
        <v>4</v>
      </c>
      <c r="M5" s="30">
        <v>5</v>
      </c>
      <c r="N5" s="30">
        <v>6</v>
      </c>
      <c r="O5" s="31">
        <v>7</v>
      </c>
      <c r="P5" s="30">
        <v>8</v>
      </c>
      <c r="Q5" s="30">
        <v>9</v>
      </c>
      <c r="R5" s="30">
        <v>10</v>
      </c>
      <c r="S5" s="30">
        <v>11</v>
      </c>
      <c r="T5" s="30">
        <v>12</v>
      </c>
      <c r="U5" s="30">
        <v>13</v>
      </c>
      <c r="V5" s="30">
        <v>14</v>
      </c>
      <c r="W5" s="30">
        <v>15</v>
      </c>
      <c r="X5" s="30">
        <v>16</v>
      </c>
      <c r="Y5" s="30">
        <v>17</v>
      </c>
      <c r="Z5" s="30">
        <v>18</v>
      </c>
      <c r="AA5" s="30">
        <v>19</v>
      </c>
      <c r="AB5" s="30">
        <v>20</v>
      </c>
      <c r="AC5" s="30">
        <v>21</v>
      </c>
      <c r="AD5" s="30">
        <v>22</v>
      </c>
      <c r="AE5" s="30">
        <v>23</v>
      </c>
      <c r="AF5" s="30">
        <v>24</v>
      </c>
      <c r="AG5" s="30">
        <v>25</v>
      </c>
    </row>
    <row r="6" spans="1:61" s="4" customFormat="1" ht="7.5" customHeight="1" x14ac:dyDescent="0.25">
      <c r="O6" s="26"/>
    </row>
    <row r="7" spans="1:61" x14ac:dyDescent="0.3">
      <c r="A7" s="6">
        <v>42373</v>
      </c>
      <c r="B7" s="7"/>
      <c r="C7" s="32">
        <f t="shared" ref="C7:C30" si="0">D7/E7</f>
        <v>9.8586999999999525E-4</v>
      </c>
      <c r="D7" s="8">
        <f>F7-E7</f>
        <v>985.86999999999534</v>
      </c>
      <c r="E7" s="5">
        <f>1000000</f>
        <v>1000000</v>
      </c>
      <c r="F7" s="5">
        <f>SUM(I7:AE7)</f>
        <v>1000985.87</v>
      </c>
      <c r="G7" s="5"/>
      <c r="H7" s="5"/>
      <c r="I7" s="5">
        <v>1000985.87</v>
      </c>
      <c r="J7" s="5"/>
      <c r="K7" s="5"/>
      <c r="L7" s="5"/>
      <c r="M7" s="5"/>
      <c r="N7" s="5"/>
      <c r="O7" s="27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</row>
    <row r="8" spans="1:61" x14ac:dyDescent="0.3">
      <c r="A8" s="6">
        <v>42380</v>
      </c>
      <c r="B8" s="7">
        <f>SUM(C7:C8)</f>
        <v>4.1428050000000514E-3</v>
      </c>
      <c r="C8" s="32">
        <f t="shared" si="0"/>
        <v>3.156935000000056E-3</v>
      </c>
      <c r="D8" s="8">
        <f t="shared" ref="D8:D30" si="1">F8-E8</f>
        <v>6313.8700000001118</v>
      </c>
      <c r="E8" s="5">
        <f>2000000</f>
        <v>2000000</v>
      </c>
      <c r="F8" s="5">
        <f>SUM(I8:AE8)</f>
        <v>2006313.87</v>
      </c>
      <c r="G8" s="5"/>
      <c r="H8" s="5"/>
      <c r="I8" s="5">
        <v>1005349.15</v>
      </c>
      <c r="J8" s="5">
        <v>1000964.72</v>
      </c>
      <c r="K8" s="5"/>
      <c r="L8" s="5"/>
      <c r="M8" s="5"/>
      <c r="N8" s="5"/>
      <c r="O8" s="27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</row>
    <row r="9" spans="1:61" x14ac:dyDescent="0.3">
      <c r="A9" s="9">
        <v>42388</v>
      </c>
      <c r="B9" s="7">
        <f>SUM(B8,C9)</f>
        <v>7.6921350000001259E-3</v>
      </c>
      <c r="C9" s="32">
        <f t="shared" si="0"/>
        <v>3.5493300000000744E-3</v>
      </c>
      <c r="D9" s="8">
        <f t="shared" si="1"/>
        <v>10647.990000000224</v>
      </c>
      <c r="E9" s="5">
        <f>3000000</f>
        <v>3000000</v>
      </c>
      <c r="F9" s="5">
        <f>SUM(I9:AE9)</f>
        <v>3010647.99</v>
      </c>
      <c r="G9" s="5"/>
      <c r="H9" s="5"/>
      <c r="I9" s="5">
        <v>1014720.3</v>
      </c>
      <c r="J9" s="5">
        <v>996901.69</v>
      </c>
      <c r="K9" s="5">
        <v>999026</v>
      </c>
      <c r="L9" s="5"/>
      <c r="M9" s="5"/>
      <c r="N9" s="5"/>
      <c r="O9" s="27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</row>
    <row r="10" spans="1:61" ht="17.25" thickBot="1" x14ac:dyDescent="0.35">
      <c r="A10" s="6">
        <v>42394</v>
      </c>
      <c r="B10" s="7">
        <f t="shared" ref="B10:B30" si="2">SUM(B9,C10)</f>
        <v>8.9611750000001631E-3</v>
      </c>
      <c r="C10" s="32">
        <f t="shared" si="0"/>
        <v>1.2690400000000372E-3</v>
      </c>
      <c r="D10" s="8">
        <f t="shared" si="1"/>
        <v>5076.160000000149</v>
      </c>
      <c r="E10" s="5">
        <f>4000000</f>
        <v>4000000</v>
      </c>
      <c r="F10" s="5">
        <f>SUM(I10:AE10)</f>
        <v>4005076.16</v>
      </c>
      <c r="G10" s="5"/>
      <c r="H10" s="5"/>
      <c r="I10" s="5">
        <v>1011050.9</v>
      </c>
      <c r="J10" s="5">
        <v>997314.36</v>
      </c>
      <c r="K10" s="5">
        <v>999997.64</v>
      </c>
      <c r="L10" s="5">
        <v>996713.26</v>
      </c>
      <c r="M10" s="5"/>
      <c r="N10" s="5"/>
      <c r="O10" s="27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</row>
    <row r="11" spans="1:61" ht="17.25" thickBot="1" x14ac:dyDescent="0.35">
      <c r="A11" s="6">
        <v>42401</v>
      </c>
      <c r="B11" s="7">
        <f t="shared" si="2"/>
        <v>1.2168317500000237E-2</v>
      </c>
      <c r="C11" s="32">
        <f t="shared" si="0"/>
        <v>3.2071425000000744E-3</v>
      </c>
      <c r="D11" s="8">
        <f t="shared" si="1"/>
        <v>12828.570000000298</v>
      </c>
      <c r="E11" s="5">
        <f t="shared" ref="E11:E31" si="3">4000000</f>
        <v>4000000</v>
      </c>
      <c r="F11" s="5">
        <f t="shared" ref="F11:F29" si="4">SUM(I11:AE11)-G11</f>
        <v>4012828.5700000003</v>
      </c>
      <c r="G11" s="5">
        <f>I11</f>
        <v>1012729.42</v>
      </c>
      <c r="H11" s="5"/>
      <c r="I11" s="10">
        <v>1012729.42</v>
      </c>
      <c r="J11" s="5">
        <v>999137.07</v>
      </c>
      <c r="K11" s="5">
        <v>1003388.5</v>
      </c>
      <c r="L11" s="5">
        <v>1010896.17</v>
      </c>
      <c r="M11" s="5">
        <v>999406.83</v>
      </c>
      <c r="N11" s="5"/>
      <c r="O11" s="27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</row>
    <row r="12" spans="1:61" ht="17.25" thickBot="1" x14ac:dyDescent="0.35">
      <c r="A12" s="6">
        <v>42408</v>
      </c>
      <c r="B12" s="7">
        <f t="shared" si="2"/>
        <v>1.725344500000018E-2</v>
      </c>
      <c r="C12" s="32">
        <f t="shared" si="0"/>
        <v>5.0851274999999443E-3</v>
      </c>
      <c r="D12" s="8">
        <f t="shared" si="1"/>
        <v>20340.509999999776</v>
      </c>
      <c r="E12" s="5">
        <f t="shared" si="3"/>
        <v>4000000</v>
      </c>
      <c r="F12" s="5">
        <f t="shared" si="4"/>
        <v>4020340.51</v>
      </c>
      <c r="G12" s="5">
        <f>J12</f>
        <v>996438.25</v>
      </c>
      <c r="H12" s="5"/>
      <c r="I12" s="5"/>
      <c r="J12" s="10">
        <v>996438.25</v>
      </c>
      <c r="K12" s="5">
        <v>1014680.77</v>
      </c>
      <c r="L12" s="5">
        <v>996151.96</v>
      </c>
      <c r="M12" s="5">
        <v>1009783.53</v>
      </c>
      <c r="N12" s="5">
        <v>999724.25</v>
      </c>
      <c r="O12" s="27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</row>
    <row r="13" spans="1:61" ht="17.25" thickBot="1" x14ac:dyDescent="0.35">
      <c r="A13" s="9">
        <v>42416</v>
      </c>
      <c r="B13" s="7">
        <f t="shared" si="2"/>
        <v>2.2002770000000248E-2</v>
      </c>
      <c r="C13" s="32">
        <f t="shared" si="0"/>
        <v>4.7493250000000698E-3</v>
      </c>
      <c r="D13" s="8">
        <f t="shared" si="1"/>
        <v>18997.300000000279</v>
      </c>
      <c r="E13" s="5">
        <f t="shared" si="3"/>
        <v>4000000</v>
      </c>
      <c r="F13" s="5">
        <f t="shared" si="4"/>
        <v>4018997.3000000003</v>
      </c>
      <c r="G13" s="5">
        <f>K13</f>
        <v>1012426.48</v>
      </c>
      <c r="H13" s="5"/>
      <c r="I13" s="5"/>
      <c r="J13" s="5"/>
      <c r="K13" s="10">
        <v>1012426.48</v>
      </c>
      <c r="L13" s="5">
        <v>1007061.88</v>
      </c>
      <c r="M13" s="5">
        <v>1007436.6</v>
      </c>
      <c r="N13" s="5">
        <v>1004177.81</v>
      </c>
      <c r="O13" s="27">
        <v>1000321.01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</row>
    <row r="14" spans="1:61" ht="17.25" thickBot="1" x14ac:dyDescent="0.35">
      <c r="A14" s="6">
        <v>42422</v>
      </c>
      <c r="B14" s="7">
        <f t="shared" si="2"/>
        <v>2.2648167500000212E-2</v>
      </c>
      <c r="C14" s="32">
        <f t="shared" si="0"/>
        <v>6.4539749999996279E-4</v>
      </c>
      <c r="D14" s="8">
        <f t="shared" si="1"/>
        <v>2581.589999999851</v>
      </c>
      <c r="E14" s="5">
        <f t="shared" si="3"/>
        <v>4000000</v>
      </c>
      <c r="F14" s="5">
        <f t="shared" si="4"/>
        <v>4002581.59</v>
      </c>
      <c r="G14" s="5">
        <f>L14</f>
        <v>1006201.79</v>
      </c>
      <c r="H14" s="5"/>
      <c r="I14" s="5"/>
      <c r="J14" s="5"/>
      <c r="K14" s="5"/>
      <c r="L14" s="10">
        <v>1006201.79</v>
      </c>
      <c r="M14" s="5">
        <v>1009859.79</v>
      </c>
      <c r="N14" s="5">
        <v>994092.79</v>
      </c>
      <c r="O14" s="27">
        <v>999536.93</v>
      </c>
      <c r="P14" s="5">
        <v>999092.08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</row>
    <row r="15" spans="1:61" ht="17.25" thickBot="1" x14ac:dyDescent="0.35">
      <c r="A15" s="6">
        <v>42429</v>
      </c>
      <c r="B15" s="7">
        <f t="shared" si="2"/>
        <v>1.9982002500000408E-2</v>
      </c>
      <c r="C15" s="32">
        <f t="shared" si="0"/>
        <v>-2.6661649999998043E-3</v>
      </c>
      <c r="D15" s="8">
        <f t="shared" si="1"/>
        <v>-10664.659999999218</v>
      </c>
      <c r="E15" s="5">
        <f t="shared" si="3"/>
        <v>4000000</v>
      </c>
      <c r="F15" s="5">
        <f t="shared" si="4"/>
        <v>3989335.3400000008</v>
      </c>
      <c r="G15" s="5">
        <f>M15</f>
        <v>1009990.3</v>
      </c>
      <c r="H15" s="5"/>
      <c r="I15" s="5"/>
      <c r="J15" s="5"/>
      <c r="K15" s="5"/>
      <c r="L15" s="5"/>
      <c r="M15" s="10">
        <v>1009990.3</v>
      </c>
      <c r="N15" s="5">
        <v>993836.38</v>
      </c>
      <c r="O15" s="27">
        <v>994209</v>
      </c>
      <c r="P15" s="5">
        <v>1002789.94</v>
      </c>
      <c r="Q15" s="5">
        <v>998500.02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</row>
    <row r="16" spans="1:61" ht="17.25" thickBot="1" x14ac:dyDescent="0.35">
      <c r="A16" s="6">
        <v>42436</v>
      </c>
      <c r="B16" s="7">
        <f t="shared" si="2"/>
        <v>2.3280320000000413E-2</v>
      </c>
      <c r="C16" s="32">
        <f t="shared" si="0"/>
        <v>3.2983175000000048E-3</v>
      </c>
      <c r="D16" s="8">
        <f t="shared" si="1"/>
        <v>13193.270000000019</v>
      </c>
      <c r="E16" s="5">
        <f t="shared" si="3"/>
        <v>4000000</v>
      </c>
      <c r="F16" s="5">
        <f t="shared" si="4"/>
        <v>4013193.27</v>
      </c>
      <c r="G16" s="5">
        <f>N16</f>
        <v>976030.1</v>
      </c>
      <c r="H16" s="5"/>
      <c r="I16" s="5"/>
      <c r="J16" s="5"/>
      <c r="K16" s="5"/>
      <c r="L16" s="5"/>
      <c r="M16" s="5"/>
      <c r="N16" s="10">
        <v>976030.1</v>
      </c>
      <c r="O16" s="27">
        <v>999396.67</v>
      </c>
      <c r="P16" s="5">
        <v>1011156.47</v>
      </c>
      <c r="Q16" s="5">
        <v>1002068.67</v>
      </c>
      <c r="R16" s="5">
        <v>1000571.46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</row>
    <row r="17" spans="1:61" ht="17.25" thickBot="1" x14ac:dyDescent="0.35">
      <c r="A17" s="6">
        <v>42443</v>
      </c>
      <c r="B17" s="7">
        <f t="shared" si="2"/>
        <v>2.6667612500000396E-2</v>
      </c>
      <c r="C17" s="32">
        <f t="shared" si="0"/>
        <v>3.3872924999999812E-3</v>
      </c>
      <c r="D17" s="8">
        <f t="shared" si="1"/>
        <v>13549.169999999925</v>
      </c>
      <c r="E17" s="5">
        <f t="shared" si="3"/>
        <v>4000000</v>
      </c>
      <c r="F17" s="5">
        <f t="shared" si="4"/>
        <v>4013549.17</v>
      </c>
      <c r="G17" s="5">
        <f>O17</f>
        <v>997746.5</v>
      </c>
      <c r="H17" s="5"/>
      <c r="I17" s="5"/>
      <c r="J17" s="5"/>
      <c r="K17" s="5"/>
      <c r="L17" s="5"/>
      <c r="M17" s="5"/>
      <c r="N17" s="5"/>
      <c r="O17" s="28">
        <v>997746.5</v>
      </c>
      <c r="P17" s="5">
        <v>1012931.36</v>
      </c>
      <c r="Q17" s="5">
        <v>1003772.3</v>
      </c>
      <c r="R17" s="5">
        <v>997107.71</v>
      </c>
      <c r="S17" s="5">
        <v>999737.8</v>
      </c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</row>
    <row r="18" spans="1:61" ht="17.25" thickBot="1" x14ac:dyDescent="0.35">
      <c r="A18" s="6">
        <v>42450</v>
      </c>
      <c r="B18" s="7">
        <f t="shared" si="2"/>
        <v>2.4466002500000292E-2</v>
      </c>
      <c r="C18" s="32">
        <f t="shared" si="0"/>
        <v>-2.2016100000001025E-3</v>
      </c>
      <c r="D18" s="8">
        <f t="shared" si="1"/>
        <v>-8806.4400000004098</v>
      </c>
      <c r="E18" s="5">
        <f t="shared" si="3"/>
        <v>4000000</v>
      </c>
      <c r="F18" s="5">
        <f t="shared" si="4"/>
        <v>3991193.5599999996</v>
      </c>
      <c r="G18" s="5">
        <f>P18</f>
        <v>1010379</v>
      </c>
      <c r="H18" s="5"/>
      <c r="I18" s="5"/>
      <c r="J18" s="5"/>
      <c r="K18" s="5"/>
      <c r="L18" s="5"/>
      <c r="M18" s="5"/>
      <c r="N18" s="5"/>
      <c r="O18" s="27"/>
      <c r="P18" s="10">
        <v>1010379</v>
      </c>
      <c r="Q18" s="5">
        <v>1007654.16</v>
      </c>
      <c r="R18" s="5">
        <v>989899.5</v>
      </c>
      <c r="S18" s="5">
        <v>995045.97</v>
      </c>
      <c r="T18" s="5">
        <v>998593.93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</row>
    <row r="19" spans="1:61" ht="17.25" thickBot="1" x14ac:dyDescent="0.35">
      <c r="A19" s="6">
        <v>42457</v>
      </c>
      <c r="B19" s="7">
        <f t="shared" si="2"/>
        <v>1.8034305000000281E-2</v>
      </c>
      <c r="C19" s="32">
        <f t="shared" si="0"/>
        <v>-6.4316975000000094E-3</v>
      </c>
      <c r="D19" s="8">
        <f t="shared" si="1"/>
        <v>-25726.790000000037</v>
      </c>
      <c r="E19" s="5">
        <f t="shared" si="3"/>
        <v>4000000</v>
      </c>
      <c r="F19" s="5">
        <f t="shared" si="4"/>
        <v>3974273.21</v>
      </c>
      <c r="G19" s="5">
        <f>Q19</f>
        <v>1010073.74</v>
      </c>
      <c r="H19" s="5"/>
      <c r="I19" s="5"/>
      <c r="J19" s="5"/>
      <c r="K19" s="5"/>
      <c r="L19" s="5"/>
      <c r="M19" s="5"/>
      <c r="N19" s="5"/>
      <c r="O19" s="27"/>
      <c r="P19" s="5"/>
      <c r="Q19" s="10">
        <f>1010073.74</f>
        <v>1010073.74</v>
      </c>
      <c r="R19" s="5">
        <v>986519.76</v>
      </c>
      <c r="S19" s="5">
        <v>990565.9</v>
      </c>
      <c r="T19" s="5">
        <v>998799.64</v>
      </c>
      <c r="U19" s="5">
        <v>998387.91</v>
      </c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</row>
    <row r="20" spans="1:61" ht="17.25" thickBot="1" x14ac:dyDescent="0.35">
      <c r="A20" s="6">
        <v>42464</v>
      </c>
      <c r="B20" s="7">
        <f t="shared" si="2"/>
        <v>1.8795795000000157E-2</v>
      </c>
      <c r="C20" s="32">
        <f t="shared" si="0"/>
        <v>7.6148999999987432E-4</v>
      </c>
      <c r="D20" s="8">
        <f t="shared" si="1"/>
        <v>3045.9599999994971</v>
      </c>
      <c r="E20" s="5">
        <f t="shared" si="3"/>
        <v>4000000</v>
      </c>
      <c r="F20" s="5">
        <f t="shared" si="4"/>
        <v>4003045.9599999995</v>
      </c>
      <c r="G20" s="5">
        <f>R20</f>
        <v>984924.86</v>
      </c>
      <c r="H20" s="5"/>
      <c r="I20" s="5"/>
      <c r="J20" s="5"/>
      <c r="K20" s="5"/>
      <c r="L20" s="5"/>
      <c r="M20" s="5"/>
      <c r="N20" s="5"/>
      <c r="O20" s="27"/>
      <c r="P20" s="5"/>
      <c r="Q20" s="5"/>
      <c r="R20" s="10">
        <v>984924.86</v>
      </c>
      <c r="S20" s="5">
        <v>991763.73</v>
      </c>
      <c r="T20" s="5">
        <v>1008546.29</v>
      </c>
      <c r="U20" s="5">
        <v>1005266.97</v>
      </c>
      <c r="V20" s="5">
        <v>997468.97</v>
      </c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</row>
    <row r="21" spans="1:61" ht="17.25" thickBot="1" x14ac:dyDescent="0.35">
      <c r="A21" s="6">
        <v>42471</v>
      </c>
      <c r="B21" s="7">
        <f t="shared" si="2"/>
        <v>2.8145932499999991E-2</v>
      </c>
      <c r="C21" s="32">
        <f t="shared" si="0"/>
        <v>9.3501374999998364E-3</v>
      </c>
      <c r="D21" s="8">
        <f t="shared" si="1"/>
        <v>37400.549999999348</v>
      </c>
      <c r="E21" s="5">
        <f t="shared" si="3"/>
        <v>4000000</v>
      </c>
      <c r="F21" s="5">
        <f t="shared" si="4"/>
        <v>4037400.5499999993</v>
      </c>
      <c r="G21" s="5">
        <f>S21</f>
        <v>992290.4</v>
      </c>
      <c r="H21" s="5"/>
      <c r="I21" s="5"/>
      <c r="J21" s="5"/>
      <c r="K21" s="5"/>
      <c r="L21" s="5"/>
      <c r="M21" s="5"/>
      <c r="N21" s="5"/>
      <c r="O21" s="27"/>
      <c r="P21" s="5"/>
      <c r="Q21" s="5"/>
      <c r="R21" s="5"/>
      <c r="S21" s="10">
        <v>992290.4</v>
      </c>
      <c r="T21" s="5">
        <v>1015514.87</v>
      </c>
      <c r="U21" s="5">
        <v>1008551.2</v>
      </c>
      <c r="V21" s="5">
        <v>1016483.54</v>
      </c>
      <c r="W21" s="5">
        <v>996850.94</v>
      </c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</row>
    <row r="22" spans="1:61" ht="17.25" thickBot="1" x14ac:dyDescent="0.35">
      <c r="A22" s="6">
        <v>42478</v>
      </c>
      <c r="B22" s="7">
        <f t="shared" si="2"/>
        <v>3.8441397499999842E-2</v>
      </c>
      <c r="C22" s="32">
        <f t="shared" si="0"/>
        <v>1.0295464999999851E-2</v>
      </c>
      <c r="D22" s="8">
        <f t="shared" si="1"/>
        <v>41181.859999999404</v>
      </c>
      <c r="E22" s="5">
        <f t="shared" si="3"/>
        <v>4000000</v>
      </c>
      <c r="F22" s="5">
        <f t="shared" si="4"/>
        <v>4041181.8599999994</v>
      </c>
      <c r="G22" s="5">
        <f>T22</f>
        <v>1016695.29</v>
      </c>
      <c r="H22" s="5"/>
      <c r="I22" s="5"/>
      <c r="J22" s="5"/>
      <c r="K22" s="5"/>
      <c r="L22" s="5"/>
      <c r="M22" s="5"/>
      <c r="N22" s="5"/>
      <c r="O22" s="27"/>
      <c r="P22" s="5"/>
      <c r="Q22" s="5"/>
      <c r="R22" s="5"/>
      <c r="S22" s="5"/>
      <c r="T22" s="10">
        <f>1016695.29</f>
        <v>1016695.29</v>
      </c>
      <c r="U22" s="5">
        <v>1012165.11</v>
      </c>
      <c r="V22" s="5">
        <v>1020098.7</v>
      </c>
      <c r="W22" s="5">
        <v>1009747.39</v>
      </c>
      <c r="X22" s="5">
        <v>999170.66</v>
      </c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</row>
    <row r="23" spans="1:61" ht="17.25" thickBot="1" x14ac:dyDescent="0.35">
      <c r="A23" s="6">
        <v>42485</v>
      </c>
      <c r="B23" s="7">
        <f t="shared" si="2"/>
        <v>4.6307384999999888E-2</v>
      </c>
      <c r="C23" s="32">
        <f t="shared" si="0"/>
        <v>7.8659875000000462E-3</v>
      </c>
      <c r="D23" s="8">
        <f t="shared" si="1"/>
        <v>31463.950000000186</v>
      </c>
      <c r="E23" s="5">
        <f t="shared" si="3"/>
        <v>4000000</v>
      </c>
      <c r="F23" s="5">
        <f t="shared" si="4"/>
        <v>4031463.95</v>
      </c>
      <c r="G23" s="5">
        <f>U23</f>
        <v>1012135.92</v>
      </c>
      <c r="H23" s="5"/>
      <c r="I23" s="5"/>
      <c r="J23" s="5"/>
      <c r="K23" s="5"/>
      <c r="L23" s="5"/>
      <c r="M23" s="5"/>
      <c r="N23" s="5"/>
      <c r="O23" s="27"/>
      <c r="P23" s="5"/>
      <c r="Q23" s="5"/>
      <c r="R23" s="5"/>
      <c r="S23" s="5"/>
      <c r="T23" s="5"/>
      <c r="U23" s="10">
        <v>1012135.92</v>
      </c>
      <c r="V23" s="5">
        <v>1025756.32</v>
      </c>
      <c r="W23" s="5">
        <v>1009202.14</v>
      </c>
      <c r="X23" s="5">
        <v>999426.39</v>
      </c>
      <c r="Y23" s="5">
        <v>997079.1</v>
      </c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</row>
    <row r="24" spans="1:61" ht="17.25" thickBot="1" x14ac:dyDescent="0.35">
      <c r="A24" s="6">
        <v>42492</v>
      </c>
      <c r="B24" s="7">
        <f t="shared" si="2"/>
        <v>5.7445929999999812E-2</v>
      </c>
      <c r="C24" s="32">
        <f t="shared" si="0"/>
        <v>1.1138544999999925E-2</v>
      </c>
      <c r="D24" s="8">
        <f t="shared" si="1"/>
        <v>44554.179999999702</v>
      </c>
      <c r="E24" s="5">
        <f t="shared" si="3"/>
        <v>4000000</v>
      </c>
      <c r="F24" s="5">
        <f t="shared" si="4"/>
        <v>4044554.1799999997</v>
      </c>
      <c r="G24" s="5">
        <f>V24</f>
        <v>1024291.34</v>
      </c>
      <c r="H24" s="5"/>
      <c r="I24" s="5"/>
      <c r="J24" s="5"/>
      <c r="K24" s="5"/>
      <c r="L24" s="5"/>
      <c r="M24" s="5"/>
      <c r="N24" s="5"/>
      <c r="O24" s="27"/>
      <c r="P24" s="5"/>
      <c r="Q24" s="5"/>
      <c r="R24" s="5"/>
      <c r="S24" s="5"/>
      <c r="T24" s="5"/>
      <c r="U24" s="5"/>
      <c r="V24" s="10">
        <v>1024291.34</v>
      </c>
      <c r="W24" s="5">
        <v>1012334.94</v>
      </c>
      <c r="X24" s="5">
        <v>1005133.46</v>
      </c>
      <c r="Y24" s="5">
        <v>1025852.88</v>
      </c>
      <c r="Z24" s="5">
        <v>1001232.9</v>
      </c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</row>
    <row r="25" spans="1:61" ht="17.25" thickBot="1" x14ac:dyDescent="0.35">
      <c r="A25" s="6">
        <v>42499</v>
      </c>
      <c r="B25" s="7">
        <f t="shared" si="2"/>
        <v>6.7558012499999709E-2</v>
      </c>
      <c r="C25" s="32">
        <f t="shared" si="0"/>
        <v>1.0112082499999902E-2</v>
      </c>
      <c r="D25" s="8">
        <f t="shared" si="1"/>
        <v>40448.329999999609</v>
      </c>
      <c r="E25" s="5">
        <f t="shared" si="3"/>
        <v>4000000</v>
      </c>
      <c r="F25" s="5">
        <f t="shared" si="4"/>
        <v>4040448.3299999996</v>
      </c>
      <c r="G25" s="5">
        <f>W25</f>
        <v>1011665.36</v>
      </c>
      <c r="H25" s="5"/>
      <c r="I25" s="5"/>
      <c r="J25" s="5"/>
      <c r="K25" s="5"/>
      <c r="L25" s="5"/>
      <c r="M25" s="5"/>
      <c r="N25" s="5"/>
      <c r="O25" s="27"/>
      <c r="P25" s="5"/>
      <c r="Q25" s="5"/>
      <c r="R25" s="5"/>
      <c r="S25" s="5"/>
      <c r="T25" s="5"/>
      <c r="U25" s="5"/>
      <c r="V25" s="5"/>
      <c r="W25" s="10">
        <v>1011665.36</v>
      </c>
      <c r="X25" s="5">
        <v>1004512.04</v>
      </c>
      <c r="Y25" s="5">
        <v>1027593.31</v>
      </c>
      <c r="Z25" s="5">
        <v>1008710.63</v>
      </c>
      <c r="AA25" s="5">
        <v>999632.35</v>
      </c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</row>
    <row r="26" spans="1:61" ht="17.25" thickBot="1" x14ac:dyDescent="0.35">
      <c r="A26" s="6">
        <v>42506</v>
      </c>
      <c r="B26" s="7">
        <f t="shared" si="2"/>
        <v>7.7784939999999705E-2</v>
      </c>
      <c r="C26" s="32">
        <f t="shared" si="0"/>
        <v>1.0226927499999991E-2</v>
      </c>
      <c r="D26" s="8">
        <f t="shared" si="1"/>
        <v>40907.709999999963</v>
      </c>
      <c r="E26" s="5">
        <f t="shared" si="3"/>
        <v>4000000</v>
      </c>
      <c r="F26" s="5">
        <f t="shared" si="4"/>
        <v>4040907.71</v>
      </c>
      <c r="G26" s="5">
        <f>X26</f>
        <v>1006745.51</v>
      </c>
      <c r="H26" s="5"/>
      <c r="I26" s="5"/>
      <c r="J26" s="5"/>
      <c r="K26" s="5"/>
      <c r="L26" s="5"/>
      <c r="M26" s="5"/>
      <c r="N26" s="5"/>
      <c r="O26" s="27"/>
      <c r="P26" s="5"/>
      <c r="Q26" s="5"/>
      <c r="R26" s="5"/>
      <c r="S26" s="5"/>
      <c r="T26" s="5"/>
      <c r="U26" s="5"/>
      <c r="V26" s="5"/>
      <c r="W26" s="5"/>
      <c r="X26" s="10">
        <v>1006745.51</v>
      </c>
      <c r="Y26" s="5">
        <v>1031807.12</v>
      </c>
      <c r="Z26" s="5">
        <v>1004304.4</v>
      </c>
      <c r="AA26" s="5">
        <v>1004284.02</v>
      </c>
      <c r="AB26" s="5">
        <v>1000512.17</v>
      </c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</row>
    <row r="27" spans="1:61" ht="17.25" thickBot="1" x14ac:dyDescent="0.35">
      <c r="A27" s="6">
        <v>42513</v>
      </c>
      <c r="B27" s="7">
        <f t="shared" si="2"/>
        <v>8.3123412499999508E-2</v>
      </c>
      <c r="C27" s="32">
        <f t="shared" si="0"/>
        <v>5.3384724999997997E-3</v>
      </c>
      <c r="D27" s="8">
        <f t="shared" si="1"/>
        <v>21353.889999999199</v>
      </c>
      <c r="E27" s="5">
        <f t="shared" si="3"/>
        <v>4000000</v>
      </c>
      <c r="F27" s="5">
        <f t="shared" si="4"/>
        <v>4021353.8899999992</v>
      </c>
      <c r="G27" s="5">
        <f>Y27</f>
        <v>1033562.18</v>
      </c>
      <c r="H27" s="5"/>
      <c r="I27" s="5"/>
      <c r="J27" s="5"/>
      <c r="K27" s="5"/>
      <c r="L27" s="5"/>
      <c r="M27" s="5"/>
      <c r="N27" s="5"/>
      <c r="O27" s="27"/>
      <c r="P27" s="5"/>
      <c r="Q27" s="5"/>
      <c r="R27" s="5"/>
      <c r="S27" s="5"/>
      <c r="T27" s="5"/>
      <c r="U27" s="5"/>
      <c r="V27" s="5"/>
      <c r="W27" s="5"/>
      <c r="X27" s="5"/>
      <c r="Y27" s="10">
        <v>1033562.18</v>
      </c>
      <c r="Z27" s="5">
        <v>1003695.64</v>
      </c>
      <c r="AA27" s="5">
        <v>1007460.85</v>
      </c>
      <c r="AB27" s="5">
        <v>1009274.26</v>
      </c>
      <c r="AC27" s="5">
        <v>1000923.14</v>
      </c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</row>
    <row r="28" spans="1:61" ht="17.25" thickBot="1" x14ac:dyDescent="0.35">
      <c r="A28" s="9">
        <v>42521</v>
      </c>
      <c r="B28" s="7">
        <f t="shared" si="2"/>
        <v>8.616618499999959E-2</v>
      </c>
      <c r="C28" s="32">
        <f t="shared" si="0"/>
        <v>3.0427725000000791E-3</v>
      </c>
      <c r="D28" s="8">
        <f t="shared" si="1"/>
        <v>12171.090000000317</v>
      </c>
      <c r="E28" s="5">
        <f t="shared" si="3"/>
        <v>4000000</v>
      </c>
      <c r="F28" s="5">
        <f t="shared" si="4"/>
        <v>4012171.0900000003</v>
      </c>
      <c r="G28" s="5">
        <f>Z28</f>
        <v>1004708.73</v>
      </c>
      <c r="H28" s="5"/>
      <c r="I28" s="5"/>
      <c r="J28" s="5"/>
      <c r="K28" s="5"/>
      <c r="L28" s="5"/>
      <c r="M28" s="5"/>
      <c r="N28" s="5"/>
      <c r="O28" s="27"/>
      <c r="P28" s="5"/>
      <c r="Q28" s="5"/>
      <c r="R28" s="5"/>
      <c r="S28" s="5"/>
      <c r="T28" s="5"/>
      <c r="U28" s="5"/>
      <c r="V28" s="5"/>
      <c r="W28" s="5"/>
      <c r="X28" s="5"/>
      <c r="Y28" s="5"/>
      <c r="Z28" s="10">
        <v>1004708.73</v>
      </c>
      <c r="AA28" s="5">
        <v>1007217.06</v>
      </c>
      <c r="AB28" s="5">
        <v>1007845.41</v>
      </c>
      <c r="AC28" s="5">
        <v>998693.45</v>
      </c>
      <c r="AD28" s="5">
        <v>998415.17</v>
      </c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</row>
    <row r="29" spans="1:61" ht="17.25" thickBot="1" x14ac:dyDescent="0.35">
      <c r="A29" s="6">
        <v>42527</v>
      </c>
      <c r="B29" s="7">
        <f t="shared" si="2"/>
        <v>8.847073249999958E-2</v>
      </c>
      <c r="C29" s="32">
        <f t="shared" si="0"/>
        <v>2.304547499999986E-3</v>
      </c>
      <c r="D29" s="8">
        <f t="shared" si="1"/>
        <v>9218.1899999999441</v>
      </c>
      <c r="E29" s="5">
        <f t="shared" si="3"/>
        <v>4000000</v>
      </c>
      <c r="F29" s="5">
        <f t="shared" si="4"/>
        <v>4009218.19</v>
      </c>
      <c r="G29" s="5">
        <f>AA29</f>
        <v>1005670.57</v>
      </c>
      <c r="H29" s="6"/>
      <c r="I29" s="5"/>
      <c r="J29" s="5"/>
      <c r="K29" s="5"/>
      <c r="L29" s="5"/>
      <c r="M29" s="5"/>
      <c r="N29" s="5"/>
      <c r="O29" s="27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10">
        <v>1005670.57</v>
      </c>
      <c r="AB29" s="5">
        <v>1009409.02</v>
      </c>
      <c r="AC29" s="5">
        <v>995595.89</v>
      </c>
      <c r="AD29" s="5">
        <v>1005768.84</v>
      </c>
      <c r="AE29" s="5">
        <v>998444.44</v>
      </c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</row>
    <row r="30" spans="1:61" ht="17.25" thickBot="1" x14ac:dyDescent="0.35">
      <c r="A30" s="6">
        <v>42534</v>
      </c>
      <c r="B30" s="7">
        <f t="shared" si="2"/>
        <v>8.8556979999999758E-2</v>
      </c>
      <c r="C30" s="32">
        <f t="shared" si="0"/>
        <v>8.624750000017229E-5</v>
      </c>
      <c r="D30" s="8">
        <f t="shared" si="1"/>
        <v>344.99000000068918</v>
      </c>
      <c r="E30" s="5">
        <f t="shared" si="3"/>
        <v>4000000</v>
      </c>
      <c r="F30" s="5">
        <f>SUM(I30:AF30)-G30</f>
        <v>4000344.9900000007</v>
      </c>
      <c r="G30" s="5">
        <f>AB30</f>
        <v>1012491.06</v>
      </c>
      <c r="H30" s="6"/>
      <c r="I30" s="5"/>
      <c r="J30" s="5"/>
      <c r="K30" s="5"/>
      <c r="L30" s="5"/>
      <c r="M30" s="5"/>
      <c r="N30" s="5"/>
      <c r="O30" s="27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11"/>
      <c r="AB30" s="10">
        <f>AVERAGE(1012348.56,1012633.56)</f>
        <v>1012491.06</v>
      </c>
      <c r="AC30" s="5">
        <v>1002699.91</v>
      </c>
      <c r="AD30" s="5">
        <v>1003287.31</v>
      </c>
      <c r="AE30" s="5">
        <v>995000.91</v>
      </c>
      <c r="AF30" s="5">
        <v>999356.86</v>
      </c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</row>
    <row r="31" spans="1:61" ht="17.25" thickBot="1" x14ac:dyDescent="0.35">
      <c r="A31" s="6">
        <v>42541</v>
      </c>
      <c r="B31" s="7">
        <f t="shared" ref="B31" si="5">SUM(B30,C31)</f>
        <v>8.8625277499999863E-2</v>
      </c>
      <c r="C31" s="32">
        <f t="shared" ref="C31" si="6">D31/E31</f>
        <v>6.8297500000102452E-5</v>
      </c>
      <c r="D31" s="8">
        <f t="shared" ref="D31" si="7">F31-E31</f>
        <v>273.19000000040978</v>
      </c>
      <c r="E31" s="5">
        <f t="shared" si="3"/>
        <v>4000000</v>
      </c>
      <c r="F31" s="5">
        <f>SUM(I31:AG31)-G31</f>
        <v>4000273.1900000004</v>
      </c>
      <c r="G31" s="5">
        <f>AC31</f>
        <v>1000771.21</v>
      </c>
      <c r="H31" s="6"/>
      <c r="I31" s="5"/>
      <c r="J31" s="5"/>
      <c r="K31" s="5"/>
      <c r="L31" s="5"/>
      <c r="M31" s="5"/>
      <c r="N31" s="5"/>
      <c r="O31" s="27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11"/>
      <c r="AB31" s="11"/>
      <c r="AC31" s="10">
        <v>1000771.21</v>
      </c>
      <c r="AD31" s="5">
        <v>1004526.67</v>
      </c>
      <c r="AE31" s="5">
        <v>993212.87</v>
      </c>
      <c r="AF31" s="5">
        <v>1002619</v>
      </c>
      <c r="AG31" s="5">
        <v>999914.65</v>
      </c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</row>
    <row r="32" spans="1:61" x14ac:dyDescent="0.3">
      <c r="B32" s="6"/>
      <c r="C32" s="6"/>
      <c r="D32" s="6"/>
      <c r="E32" s="6"/>
      <c r="F32" s="6"/>
      <c r="G32" s="6"/>
      <c r="H32" s="6"/>
      <c r="I32" s="5"/>
      <c r="J32" s="5"/>
      <c r="K32" s="5"/>
      <c r="L32" s="5"/>
      <c r="M32" s="5"/>
      <c r="N32" s="5"/>
      <c r="O32" s="27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</row>
    <row r="33" spans="1:61" s="16" customFormat="1" ht="19.5" customHeight="1" x14ac:dyDescent="0.3">
      <c r="A33" s="12" t="s">
        <v>11</v>
      </c>
      <c r="B33" s="13"/>
      <c r="C33" s="33">
        <f>SUM(C7:C32)</f>
        <v>8.8625277499999863E-2</v>
      </c>
      <c r="D33" s="34">
        <f>SUM(D7:D32)</f>
        <v>341680.29999999923</v>
      </c>
      <c r="E33" s="15"/>
      <c r="H33" s="17"/>
      <c r="I33" s="15"/>
      <c r="J33" s="15"/>
      <c r="K33" s="15"/>
      <c r="L33" s="15"/>
      <c r="M33" s="15"/>
      <c r="N33" s="15"/>
      <c r="O33" s="29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4" t="s">
        <v>12</v>
      </c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</row>
    <row r="34" spans="1:61" s="19" customFormat="1" ht="38.25" x14ac:dyDescent="0.25">
      <c r="A34" s="18" t="s">
        <v>13</v>
      </c>
      <c r="C34" s="20">
        <f>AVERAGE(C7:C31)</f>
        <v>3.5450110999999947E-3</v>
      </c>
      <c r="D34" s="35">
        <f>AVERAGE(D7:D31)</f>
        <v>13667.211999999969</v>
      </c>
      <c r="E34" s="21">
        <f>AVERAGE(E7:E32)</f>
        <v>3760000</v>
      </c>
      <c r="H34" s="22" t="s">
        <v>14</v>
      </c>
      <c r="I34" s="32">
        <f>I11/$D$1-1</f>
        <v>1.2729420000000102E-2</v>
      </c>
      <c r="J34" s="32">
        <f>J12/D1-1</f>
        <v>-3.5617500000000302E-3</v>
      </c>
      <c r="K34" s="32">
        <f>K13/D1-1</f>
        <v>1.2426480000000018E-2</v>
      </c>
      <c r="L34" s="32">
        <f>L14/D1-1</f>
        <v>6.2017899999999848E-3</v>
      </c>
      <c r="M34" s="32">
        <f>M15/D1-1</f>
        <v>9.9903000000001185E-3</v>
      </c>
      <c r="N34" s="32">
        <f>N16/D1-1</f>
        <v>-2.3969899999999988E-2</v>
      </c>
      <c r="O34" s="32">
        <f>O17/D1-1</f>
        <v>-2.2535000000000194E-3</v>
      </c>
      <c r="P34" s="32">
        <f>P18/D1-1</f>
        <v>1.0378999999999916E-2</v>
      </c>
      <c r="Q34" s="32">
        <f>Q19/D1-1</f>
        <v>1.0073739999999942E-2</v>
      </c>
      <c r="R34" s="32">
        <f>R20/D1-1</f>
        <v>-1.5075139999999987E-2</v>
      </c>
      <c r="S34" s="32">
        <f>S21/D1-1</f>
        <v>-7.7095999999999831E-3</v>
      </c>
      <c r="T34" s="32">
        <f>T22/D1-1</f>
        <v>1.669529000000014E-2</v>
      </c>
      <c r="U34" s="32">
        <f>U23/D1-1</f>
        <v>1.2135919999999967E-2</v>
      </c>
      <c r="V34" s="32">
        <f>V24/D1-1</f>
        <v>2.4291339999999995E-2</v>
      </c>
      <c r="W34" s="32">
        <f>W25/D1-1</f>
        <v>1.1665360000000069E-2</v>
      </c>
      <c r="X34" s="32">
        <f>X26/D1-1</f>
        <v>6.7455100000000101E-3</v>
      </c>
      <c r="Y34" s="32">
        <f>Y27/D1-1</f>
        <v>3.3562180000000108E-2</v>
      </c>
      <c r="Z34" s="32">
        <f>Z28/$D$1-1</f>
        <v>4.7087299999999388E-3</v>
      </c>
      <c r="AA34" s="32">
        <f>AA29/$D$1-1</f>
        <v>5.6705699999999304E-3</v>
      </c>
      <c r="AB34" s="32">
        <f>AB30/$D$1-1</f>
        <v>1.2491060000000109E-2</v>
      </c>
      <c r="AC34" s="32">
        <f>AC30/$D$1-1</f>
        <v>2.6999100000000276E-3</v>
      </c>
      <c r="AD34" s="32">
        <f>AD30/$D$1-1</f>
        <v>3.2873100000001543E-3</v>
      </c>
      <c r="AE34" s="32">
        <f>AE30/$D$1-1</f>
        <v>-4.9990899999999838E-3</v>
      </c>
      <c r="AF34" s="32">
        <f>AF30/$D$1-1</f>
        <v>-6.431399999999865E-4</v>
      </c>
      <c r="AG34" s="32">
        <f>AG31/$D$1-1</f>
        <v>-8.534999999998405E-5</v>
      </c>
      <c r="AH34" s="23">
        <f>SUM(I34:AG34)</f>
        <v>0.13745644000000057</v>
      </c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</row>
    <row r="35" spans="1:61" x14ac:dyDescent="0.3"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</row>
    <row r="36" spans="1:61" x14ac:dyDescent="0.3"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</row>
    <row r="37" spans="1:61" x14ac:dyDescent="0.3"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</row>
    <row r="38" spans="1:61" x14ac:dyDescent="0.3"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</row>
    <row r="39" spans="1:61" x14ac:dyDescent="0.3"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</row>
    <row r="40" spans="1:61" x14ac:dyDescent="0.3"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</row>
    <row r="41" spans="1:61" x14ac:dyDescent="0.3"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</row>
    <row r="42" spans="1:61" x14ac:dyDescent="0.3"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</row>
    <row r="43" spans="1:61" x14ac:dyDescent="0.3"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</row>
    <row r="44" spans="1:61" x14ac:dyDescent="0.3"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</row>
    <row r="45" spans="1:61" x14ac:dyDescent="0.3"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</row>
    <row r="46" spans="1:61" x14ac:dyDescent="0.3"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</row>
    <row r="47" spans="1:61" x14ac:dyDescent="0.3"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</row>
    <row r="48" spans="1:61" x14ac:dyDescent="0.3"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</row>
    <row r="49" spans="21:61" x14ac:dyDescent="0.3"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</row>
    <row r="50" spans="21:61" x14ac:dyDescent="0.3"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</row>
    <row r="51" spans="21:61" x14ac:dyDescent="0.3"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</row>
    <row r="52" spans="21:61" x14ac:dyDescent="0.3"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</row>
    <row r="53" spans="21:61" x14ac:dyDescent="0.3"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</row>
    <row r="54" spans="21:61" x14ac:dyDescent="0.3"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</row>
    <row r="55" spans="21:61" x14ac:dyDescent="0.3"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</row>
    <row r="56" spans="21:61" x14ac:dyDescent="0.3"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</row>
    <row r="57" spans="21:61" x14ac:dyDescent="0.3"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</row>
    <row r="58" spans="21:61" x14ac:dyDescent="0.3"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</row>
    <row r="59" spans="21:61" x14ac:dyDescent="0.3"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</row>
    <row r="60" spans="21:61" x14ac:dyDescent="0.3"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</row>
    <row r="61" spans="21:61" x14ac:dyDescent="0.3"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</row>
    <row r="62" spans="21:61" x14ac:dyDescent="0.3"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</row>
    <row r="63" spans="21:61" x14ac:dyDescent="0.3"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</row>
    <row r="64" spans="21:61" x14ac:dyDescent="0.3"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</row>
    <row r="65" spans="21:61" x14ac:dyDescent="0.3"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</row>
    <row r="66" spans="21:61" x14ac:dyDescent="0.3"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</row>
    <row r="67" spans="21:61" x14ac:dyDescent="0.3"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</row>
    <row r="68" spans="21:61" x14ac:dyDescent="0.3"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</row>
    <row r="69" spans="21:61" x14ac:dyDescent="0.3"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</row>
    <row r="70" spans="21:61" x14ac:dyDescent="0.3"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</row>
    <row r="71" spans="21:61" x14ac:dyDescent="0.3"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</row>
    <row r="72" spans="21:61" x14ac:dyDescent="0.3"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</row>
    <row r="73" spans="21:61" x14ac:dyDescent="0.3"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</row>
    <row r="74" spans="21:61" x14ac:dyDescent="0.3"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</row>
    <row r="75" spans="21:61" x14ac:dyDescent="0.3"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</row>
    <row r="76" spans="21:61" x14ac:dyDescent="0.3"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</row>
    <row r="77" spans="21:61" x14ac:dyDescent="0.3"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</row>
    <row r="78" spans="21:61" x14ac:dyDescent="0.3"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</row>
    <row r="79" spans="21:61" x14ac:dyDescent="0.3"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</row>
    <row r="80" spans="21:61" x14ac:dyDescent="0.3"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</row>
    <row r="81" spans="21:61" x14ac:dyDescent="0.3"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</row>
    <row r="82" spans="21:61" x14ac:dyDescent="0.3"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</row>
    <row r="83" spans="21:61" x14ac:dyDescent="0.3"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</row>
    <row r="84" spans="21:61" x14ac:dyDescent="0.3"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</row>
    <row r="85" spans="21:61" x14ac:dyDescent="0.3"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</row>
    <row r="86" spans="21:61" x14ac:dyDescent="0.3"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</row>
    <row r="87" spans="21:61" x14ac:dyDescent="0.3"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</row>
    <row r="88" spans="21:61" x14ac:dyDescent="0.3"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</row>
    <row r="89" spans="21:61" x14ac:dyDescent="0.3"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</row>
    <row r="90" spans="21:61" x14ac:dyDescent="0.3"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</row>
    <row r="91" spans="21:61" x14ac:dyDescent="0.3"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</row>
    <row r="92" spans="21:61" x14ac:dyDescent="0.3"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</row>
    <row r="93" spans="21:61" x14ac:dyDescent="0.3"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</row>
    <row r="94" spans="21:61" x14ac:dyDescent="0.3"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</row>
    <row r="95" spans="21:61" x14ac:dyDescent="0.3"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</row>
    <row r="96" spans="21:61" x14ac:dyDescent="0.3"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</row>
    <row r="97" spans="21:61" x14ac:dyDescent="0.3"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</row>
    <row r="98" spans="21:61" x14ac:dyDescent="0.3"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</row>
    <row r="99" spans="21:61" x14ac:dyDescent="0.3"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</row>
    <row r="100" spans="21:61" x14ac:dyDescent="0.3"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</row>
    <row r="101" spans="21:61" x14ac:dyDescent="0.3"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</row>
    <row r="102" spans="21:61" x14ac:dyDescent="0.3"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</row>
    <row r="103" spans="21:61" x14ac:dyDescent="0.3"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</row>
    <row r="104" spans="21:61" x14ac:dyDescent="0.3"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</row>
    <row r="105" spans="21:61" x14ac:dyDescent="0.3"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</row>
    <row r="106" spans="21:61" x14ac:dyDescent="0.3"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</row>
    <row r="107" spans="21:61" x14ac:dyDescent="0.3"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</row>
    <row r="108" spans="21:61" x14ac:dyDescent="0.3"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</row>
    <row r="109" spans="21:61" x14ac:dyDescent="0.3"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</row>
    <row r="110" spans="21:61" x14ac:dyDescent="0.3"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</row>
    <row r="111" spans="21:61" x14ac:dyDescent="0.3"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</row>
    <row r="112" spans="21:61" x14ac:dyDescent="0.3"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</row>
    <row r="113" spans="21:61" x14ac:dyDescent="0.3"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</row>
    <row r="114" spans="21:61" x14ac:dyDescent="0.3"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</row>
    <row r="115" spans="21:61" x14ac:dyDescent="0.3"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</row>
    <row r="116" spans="21:61" x14ac:dyDescent="0.3"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</row>
    <row r="117" spans="21:61" x14ac:dyDescent="0.3"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</row>
    <row r="118" spans="21:61" x14ac:dyDescent="0.3"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</row>
    <row r="119" spans="21:61" x14ac:dyDescent="0.3"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</row>
    <row r="120" spans="21:61" x14ac:dyDescent="0.3"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</row>
    <row r="121" spans="21:61" x14ac:dyDescent="0.3"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</row>
    <row r="122" spans="21:61" x14ac:dyDescent="0.3"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</row>
    <row r="123" spans="21:61" x14ac:dyDescent="0.3"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</row>
    <row r="124" spans="21:61" x14ac:dyDescent="0.3"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</row>
    <row r="125" spans="21:61" x14ac:dyDescent="0.3"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</row>
    <row r="126" spans="21:61" x14ac:dyDescent="0.3"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</row>
    <row r="127" spans="21:61" x14ac:dyDescent="0.3"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</row>
    <row r="128" spans="21:61" x14ac:dyDescent="0.3"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</row>
    <row r="129" spans="21:61" x14ac:dyDescent="0.3"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</row>
    <row r="130" spans="21:61" x14ac:dyDescent="0.3"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</row>
    <row r="131" spans="21:61" x14ac:dyDescent="0.3"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</row>
    <row r="132" spans="21:61" x14ac:dyDescent="0.3"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</row>
    <row r="133" spans="21:61" x14ac:dyDescent="0.3"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</row>
    <row r="134" spans="21:61" x14ac:dyDescent="0.3"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</row>
    <row r="135" spans="21:61" x14ac:dyDescent="0.3"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</row>
    <row r="136" spans="21:61" x14ac:dyDescent="0.3"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</row>
    <row r="137" spans="21:61" x14ac:dyDescent="0.3"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</row>
    <row r="138" spans="21:61" x14ac:dyDescent="0.3"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</row>
    <row r="139" spans="21:61" x14ac:dyDescent="0.3"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</row>
    <row r="140" spans="21:61" x14ac:dyDescent="0.3"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</row>
    <row r="141" spans="21:61" x14ac:dyDescent="0.3"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</row>
    <row r="142" spans="21:61" x14ac:dyDescent="0.3"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</row>
    <row r="143" spans="21:61" x14ac:dyDescent="0.3"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</row>
    <row r="144" spans="21:61" x14ac:dyDescent="0.3"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</row>
    <row r="145" spans="21:61" x14ac:dyDescent="0.3"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</row>
    <row r="146" spans="21:61" x14ac:dyDescent="0.3"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</row>
    <row r="147" spans="21:61" x14ac:dyDescent="0.3"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</row>
    <row r="148" spans="21:61" x14ac:dyDescent="0.3"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</row>
    <row r="149" spans="21:61" x14ac:dyDescent="0.3"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</row>
    <row r="150" spans="21:61" x14ac:dyDescent="0.3"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</row>
    <row r="151" spans="21:61" x14ac:dyDescent="0.3"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</row>
    <row r="152" spans="21:61" x14ac:dyDescent="0.3"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</row>
    <row r="153" spans="21:61" x14ac:dyDescent="0.3"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</row>
    <row r="154" spans="21:61" x14ac:dyDescent="0.3"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</row>
    <row r="155" spans="21:61" x14ac:dyDescent="0.3"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</row>
    <row r="156" spans="21:61" x14ac:dyDescent="0.3"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</row>
    <row r="157" spans="21:61" x14ac:dyDescent="0.3"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</row>
    <row r="158" spans="21:61" x14ac:dyDescent="0.3"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</row>
    <row r="159" spans="21:61" x14ac:dyDescent="0.3"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</row>
    <row r="160" spans="21:61" x14ac:dyDescent="0.3"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</row>
    <row r="161" spans="21:61" x14ac:dyDescent="0.3"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</row>
    <row r="162" spans="21:61" x14ac:dyDescent="0.3"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</row>
    <row r="163" spans="21:61" x14ac:dyDescent="0.3"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</row>
    <row r="164" spans="21:61" x14ac:dyDescent="0.3"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</row>
    <row r="165" spans="21:61" x14ac:dyDescent="0.3"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</row>
    <row r="166" spans="21:61" x14ac:dyDescent="0.3"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</row>
    <row r="167" spans="21:61" x14ac:dyDescent="0.3"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</row>
    <row r="168" spans="21:61" x14ac:dyDescent="0.3"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</row>
    <row r="169" spans="21:61" x14ac:dyDescent="0.3"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</row>
    <row r="170" spans="21:61" x14ac:dyDescent="0.3"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</row>
    <row r="171" spans="21:61" x14ac:dyDescent="0.3"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</row>
    <row r="172" spans="21:61" x14ac:dyDescent="0.3"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</row>
    <row r="173" spans="21:61" x14ac:dyDescent="0.3"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</row>
    <row r="174" spans="21:61" x14ac:dyDescent="0.3"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</row>
  </sheetData>
  <mergeCells count="3">
    <mergeCell ref="A1:C1"/>
    <mergeCell ref="A2:C2"/>
    <mergeCell ref="A3:C3"/>
  </mergeCells>
  <conditionalFormatting sqref="I34:AG34">
    <cfRule type="cellIs" dxfId="13" priority="15" operator="lessThan">
      <formula>0</formula>
    </cfRule>
    <cfRule type="cellIs" dxfId="12" priority="16" operator="lessThan">
      <formula>0</formula>
    </cfRule>
    <cfRule type="cellIs" dxfId="11" priority="17" operator="lessThan">
      <formula>0</formula>
    </cfRule>
    <cfRule type="cellIs" dxfId="10" priority="18" operator="greaterThan">
      <formula>0</formula>
    </cfRule>
    <cfRule type="cellIs" dxfId="9" priority="19" operator="greaterThan">
      <formula>0</formula>
    </cfRule>
    <cfRule type="cellIs" dxfId="8" priority="20" operator="lessThan">
      <formula>0</formula>
    </cfRule>
    <cfRule type="cellIs" dxfId="7" priority="21" operator="greaterThan">
      <formula>0</formula>
    </cfRule>
  </conditionalFormatting>
  <conditionalFormatting sqref="C7:C31">
    <cfRule type="cellIs" dxfId="6" priority="8" operator="lessThan">
      <formula>0</formula>
    </cfRule>
    <cfRule type="cellIs" dxfId="5" priority="9" operator="lessThan">
      <formula>0</formula>
    </cfRule>
    <cfRule type="cellIs" dxfId="4" priority="10" operator="lessThan">
      <formula>0</formula>
    </cfRule>
    <cfRule type="cellIs" dxfId="3" priority="11" operator="greaterThan">
      <formula>0</formula>
    </cfRule>
    <cfRule type="cellIs" dxfId="2" priority="12" operator="greaterThan">
      <formula>0</formula>
    </cfRule>
    <cfRule type="cellIs" dxfId="1" priority="13" operator="lessThan">
      <formula>0</formula>
    </cfRule>
    <cfRule type="cellIs" dxfId="0" priority="14" operator="greaterThan">
      <formula>0</formula>
    </cfRule>
  </conditionalFormatting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2016-06-22T01:10:56Z</dcterms:created>
  <dcterms:modified xsi:type="dcterms:W3CDTF">2016-06-22T01:12:36Z</dcterms:modified>
  <cp:contentStatus/>
</cp:coreProperties>
</file>